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-график" sheetId="2" r:id="rId2"/>
    <sheet name="лист3 - смета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<sst xmlns="http://schemas.openxmlformats.org/spreadsheetml/2006/main" count="77" uniqueCount="77">
  <si>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в руб.</t>
  </si>
  <si>
    <t>Кол-во</t>
  </si>
  <si>
    <t>Ед-цена</t>
  </si>
  <si>
    <t>срок</t>
  </si>
  <si>
    <t>Руб-цена</t>
  </si>
  <si>
    <t>курс $</t>
  </si>
  <si>
    <t>Расчет таблиц</t>
  </si>
  <si>
    <t>ЕСН</t>
  </si>
  <si>
    <t>итого фонд оплаты труда</t>
  </si>
  <si>
    <t xml:space="preserve"> </t>
  </si>
  <si>
    <t>курс €</t>
  </si>
  <si>
    <t>Консультации+экспертные интервью</t>
  </si>
  <si>
    <t>Координатор проекта</t>
  </si>
  <si>
    <t>методики опросов общих</t>
  </si>
  <si>
    <t>покупка стат-информ</t>
  </si>
  <si>
    <t>анализ стат информации</t>
  </si>
  <si>
    <t>составление баз СМП для опроса</t>
  </si>
  <si>
    <t>ведение баз обследованных панели</t>
  </si>
  <si>
    <t xml:space="preserve">опрос населения </t>
  </si>
  <si>
    <t>опрос предпринимателей по общей методике</t>
  </si>
  <si>
    <t>опрос предпринимателей по целевым методикам</t>
  </si>
  <si>
    <t>Ввод населения</t>
  </si>
  <si>
    <t>Ввод предпринимателей</t>
  </si>
  <si>
    <t>Мл. Бригадиры, вкл. контроль</t>
  </si>
  <si>
    <t>Подготовка кадров к работе с предпр</t>
  </si>
  <si>
    <t>Ст. Бригадир</t>
  </si>
  <si>
    <t>Анализ информации и написание отчетов</t>
  </si>
  <si>
    <t>Оформление отчетов</t>
  </si>
  <si>
    <t>итого зарплата</t>
  </si>
  <si>
    <t>Накладные расходы, вкл. Налоги + стат</t>
  </si>
  <si>
    <t>размнож+оформл+интернет</t>
  </si>
  <si>
    <t>методики опросов специальных uhegg</t>
  </si>
  <si>
    <t>ПРИБЫЛЬ</t>
  </si>
  <si>
    <t>Ваше название здесь и по всем видам деятельности</t>
  </si>
  <si>
    <t>дней</t>
  </si>
  <si>
    <t>срок,</t>
  </si>
  <si>
    <t>итого, дней</t>
  </si>
  <si>
    <t>НИЖЕ</t>
  </si>
  <si>
    <t>время</t>
  </si>
  <si>
    <t>приказ о начале работ</t>
  </si>
  <si>
    <t>сколько событий до - контр. Цифра</t>
  </si>
  <si>
    <t>составл. Проекта дог.</t>
  </si>
  <si>
    <t>составление сметы</t>
  </si>
  <si>
    <t>составление методики</t>
  </si>
  <si>
    <t>название работы, завершаемой здесь</t>
  </si>
  <si>
    <t>дата завершения</t>
  </si>
  <si>
    <t>продолжительность</t>
  </si>
  <si>
    <t>критич - путь</t>
  </si>
  <si>
    <t>согласование с Заказчиком и подписание договора</t>
  </si>
  <si>
    <t>планирование выборки</t>
  </si>
  <si>
    <t>набор и обуч. кадров</t>
  </si>
  <si>
    <t>схема обработки</t>
  </si>
  <si>
    <t xml:space="preserve">установл. договоренностей с респондентами </t>
  </si>
  <si>
    <t>пилотажное обследов.</t>
  </si>
  <si>
    <t>обработка пилотажа</t>
  </si>
  <si>
    <t>доработка методики</t>
  </si>
  <si>
    <t>Уточняющие вопросы:</t>
  </si>
  <si>
    <t>вопр1</t>
  </si>
  <si>
    <t>вопр2</t>
  </si>
  <si>
    <t>вопр3</t>
  </si>
  <si>
    <t>вопр4</t>
  </si>
  <si>
    <t>Возможные варианты ответов:</t>
  </si>
  <si>
    <t>социолог-интерпрет1</t>
  </si>
  <si>
    <t>социолог-интерпрет2</t>
  </si>
  <si>
    <t>отв1-1</t>
  </si>
  <si>
    <t>отв2-1</t>
  </si>
  <si>
    <t>отв3-1</t>
  </si>
  <si>
    <t>отв1-2</t>
  </si>
  <si>
    <t>отв2-2</t>
  </si>
  <si>
    <t>отв3-2</t>
  </si>
  <si>
    <t>отв1-3</t>
  </si>
  <si>
    <t>отв2-3</t>
  </si>
  <si>
    <t>отв3-3</t>
  </si>
  <si>
    <t>отв1-4</t>
  </si>
  <si>
    <t>отв2-4</t>
  </si>
  <si>
    <t>отв3-4</t>
  </si>
  <si>
    <t>при отв №№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</si>
</sst>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%"/>
    <numFmt numFmtId="176" formatCode="0.000000"/>
    <numFmt numFmtId="177" formatCode="0.0"/>
    <numFmt numFmtId="178" formatCode="0.00000000"/>
    <numFmt numFmtId="179" formatCode="0.0000000"/>
    <numFmt numFmtId="180" formatCode="d/m"/>
    <numFmt numFmtId="181" formatCode="#,##0.0&quot;р.&quot;;[Red]\-#,##0.0&quot;р.&quot;"/>
    <numFmt numFmtId="182" formatCode="mmm/yyyy"/>
    <numFmt numFmtId="183" formatCode="d\ mm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&quot;р.&quot;"/>
    <numFmt numFmtId="188" formatCode="[$$-409]#,##0"/>
    <numFmt numFmtId="189" formatCode="[$€-2]\ #,##0"/>
    <numFmt numFmtId="190" formatCode="#,##0\ [$€-1]"/>
    <numFmt numFmtId="191" formatCode="_-* #,##0.0\ _р_._-;\-* #,##0.0\ _р_._-;_-* &quot;-&quot;??\ _р_._-;_-@_-"/>
    <numFmt numFmtId="192" formatCode="_-* #,##0\ _р_._-;\-* #,##0\ _р_._-;_-* &quot;-&quot;??\ _р_._-;_-@_-"/>
    <numFmt numFmtId="193" formatCode="#,##0.0&quot;р.&quot;"/>
    <numFmt numFmtId="194" formatCode="#,##0.00&quot;р.&quot;"/>
    <numFmt numFmtId="195" formatCode="#,##0.000&quot;р.&quot;"/>
    <numFmt numFmtId="196" formatCode="#,##0&quot;р.&quot;;[Red]#,##0&quot;р.&quot;"/>
    <numFmt numFmtId="197" formatCode="[$€-2]\ ###,000_);[Red]\([$€-2]\ ###,000\)"/>
    <numFmt numFmtId="198" formatCode="h:mm;@"/>
    <numFmt numFmtId="199" formatCode="[$-FC19]d\ mmmm\ yyyy\ &quot;г.&quot;"/>
    <numFmt numFmtId="200" formatCode="d/m;@"/>
    <numFmt numFmtId="201" formatCode="[$-419]d\ mmm\ yy;@"/>
  </numFmts>
  <fonts count="1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u val="single"/>
      <sz val="12"/>
      <color indexed="12"/>
      <name val="Courier New Cyr"/>
      <family val="0"/>
    </font>
    <font>
      <sz val="10"/>
      <name val="Arial Cyr"/>
      <family val="0"/>
    </font>
    <font>
      <u val="single"/>
      <sz val="12"/>
      <color indexed="36"/>
      <name val="Courier New Cyr"/>
      <family val="0"/>
    </font>
    <font>
      <i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4"/>
      <name val="Courier New Cyr"/>
      <family val="0"/>
    </font>
    <font>
      <sz val="8"/>
      <name val="Courier New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>
      <alignment/>
      <protection/>
    </xf>
    <xf numFmtId="17" fontId="5" fillId="0" borderId="0" xfId="18" applyNumberFormat="1">
      <alignment/>
      <protection/>
    </xf>
    <xf numFmtId="1" fontId="5" fillId="0" borderId="0" xfId="18" applyNumberFormat="1">
      <alignment/>
      <protection/>
    </xf>
    <xf numFmtId="0" fontId="5" fillId="0" borderId="0" xfId="18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0" xfId="18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>
      <alignment/>
      <protection/>
    </xf>
    <xf numFmtId="1" fontId="5" fillId="0" borderId="0" xfId="18" applyNumberFormat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189" fontId="5" fillId="0" borderId="0" xfId="18" applyNumberFormat="1">
      <alignment/>
      <protection/>
    </xf>
    <xf numFmtId="188" fontId="5" fillId="0" borderId="0" xfId="18" applyNumberFormat="1">
      <alignment/>
      <protection/>
    </xf>
    <xf numFmtId="9" fontId="5" fillId="0" borderId="0" xfId="21" applyAlignment="1">
      <alignment horizontal="center"/>
    </xf>
    <xf numFmtId="0" fontId="5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1" fontId="5" fillId="0" borderId="0" xfId="18" applyNumberFormat="1" applyFont="1">
      <alignment/>
      <protection/>
    </xf>
    <xf numFmtId="187" fontId="5" fillId="0" borderId="0" xfId="18" applyNumberForma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9">
      <alignment/>
      <protection/>
    </xf>
    <xf numFmtId="0" fontId="8" fillId="0" borderId="1" xfId="19" applyBorder="1">
      <alignment/>
      <protection/>
    </xf>
    <xf numFmtId="0" fontId="8" fillId="0" borderId="2" xfId="19" applyBorder="1">
      <alignment/>
      <protection/>
    </xf>
    <xf numFmtId="201" fontId="8" fillId="2" borderId="0" xfId="19" applyNumberFormat="1" applyFill="1">
      <alignment/>
      <protection/>
    </xf>
    <xf numFmtId="200" fontId="8" fillId="3" borderId="3" xfId="19" applyNumberFormat="1" applyFill="1" applyBorder="1">
      <alignment/>
      <protection/>
    </xf>
    <xf numFmtId="0" fontId="8" fillId="0" borderId="1" xfId="19" applyBorder="1" applyAlignment="1">
      <alignment horizontal="center"/>
      <protection/>
    </xf>
    <xf numFmtId="0" fontId="8" fillId="0" borderId="0" xfId="19" applyAlignment="1">
      <alignment horizontal="center"/>
      <protection/>
    </xf>
    <xf numFmtId="0" fontId="8" fillId="0" borderId="0" xfId="19" applyFont="1" applyAlignment="1">
      <alignment horizontal="right"/>
      <protection/>
    </xf>
    <xf numFmtId="201" fontId="8" fillId="4" borderId="0" xfId="19" applyNumberFormat="1" applyFill="1">
      <alignment/>
      <protection/>
    </xf>
    <xf numFmtId="200" fontId="8" fillId="0" borderId="2" xfId="19" applyNumberFormat="1" applyBorder="1">
      <alignment/>
      <protection/>
    </xf>
    <xf numFmtId="201" fontId="8" fillId="0" borderId="0" xfId="19" applyNumberFormat="1">
      <alignment/>
      <protection/>
    </xf>
    <xf numFmtId="1" fontId="8" fillId="0" borderId="2" xfId="19" applyNumberFormat="1" applyBorder="1">
      <alignment/>
      <protection/>
    </xf>
    <xf numFmtId="1" fontId="8" fillId="0" borderId="0" xfId="19" applyNumberFormat="1">
      <alignment/>
      <protection/>
    </xf>
    <xf numFmtId="201" fontId="8" fillId="3" borderId="0" xfId="19" applyNumberFormat="1" applyFill="1">
      <alignment/>
      <protection/>
    </xf>
    <xf numFmtId="0" fontId="8" fillId="0" borderId="3" xfId="19" applyBorder="1">
      <alignment/>
      <protection/>
    </xf>
    <xf numFmtId="0" fontId="8" fillId="0" borderId="0" xfId="19" applyFill="1">
      <alignment/>
      <protection/>
    </xf>
    <xf numFmtId="0" fontId="8" fillId="3" borderId="0" xfId="19" applyFont="1" applyFill="1" applyAlignment="1">
      <alignment horizontal="right"/>
      <protection/>
    </xf>
    <xf numFmtId="200" fontId="8" fillId="0" borderId="0" xfId="19" applyNumberFormat="1">
      <alignment/>
      <protection/>
    </xf>
    <xf numFmtId="0" fontId="8" fillId="0" borderId="2" xfId="19" applyBorder="1" applyAlignment="1">
      <alignment horizontal="center"/>
      <protection/>
    </xf>
    <xf numFmtId="200" fontId="8" fillId="0" borderId="3" xfId="19" applyNumberFormat="1" applyBorder="1">
      <alignment/>
      <protection/>
    </xf>
    <xf numFmtId="0" fontId="8" fillId="0" borderId="1" xfId="19" applyFill="1" applyBorder="1" applyAlignment="1">
      <alignment horizontal="center"/>
      <protection/>
    </xf>
    <xf numFmtId="0" fontId="8" fillId="0" borderId="2" xfId="19" applyFill="1" applyBorder="1" applyAlignment="1">
      <alignment horizontal="right"/>
      <protection/>
    </xf>
    <xf numFmtId="0" fontId="8" fillId="0" borderId="2" xfId="19" applyFill="1" applyBorder="1">
      <alignment/>
      <protection/>
    </xf>
    <xf numFmtId="200" fontId="8" fillId="0" borderId="2" xfId="19" applyNumberFormat="1" applyFill="1" applyBorder="1">
      <alignment/>
      <protection/>
    </xf>
    <xf numFmtId="1" fontId="8" fillId="0" borderId="2" xfId="19" applyNumberFormat="1" applyFill="1" applyBorder="1">
      <alignment/>
      <protection/>
    </xf>
    <xf numFmtId="200" fontId="8" fillId="0" borderId="3" xfId="19" applyNumberFormat="1" applyFill="1" applyBorder="1">
      <alignment/>
      <protection/>
    </xf>
    <xf numFmtId="201" fontId="8" fillId="0" borderId="0" xfId="19" applyNumberFormat="1" applyFill="1">
      <alignment/>
      <protection/>
    </xf>
    <xf numFmtId="0" fontId="8" fillId="0" borderId="2" xfId="19" applyFill="1" applyBorder="1" applyAlignment="1">
      <alignment horizontal="center"/>
      <protection/>
    </xf>
    <xf numFmtId="0" fontId="11" fillId="0" borderId="4" xfId="0" applyFont="1" applyBorder="1" applyAlignment="1">
      <alignment vertical="top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vertical="top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ЗС-мирон3" xfId="18"/>
    <cellStyle name="Обычный_сетев-грвфик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7">
      <selection activeCell="J37" sqref="J37"/>
    </sheetView>
  </sheetViews>
  <sheetFormatPr defaultColWidth="9.00390625" defaultRowHeight="12.75"/>
  <cols>
    <col min="5" max="5" width="16.875" style="0" customWidth="1"/>
    <col min="10" max="10" width="15.75390625" style="0" customWidth="1"/>
    <col min="11" max="11" width="12.125" style="0" customWidth="1"/>
  </cols>
  <sheetData>
    <row r="1" spans="1:10" ht="18.75">
      <c r="A1" s="53" t="s">
        <v>56</v>
      </c>
      <c r="B1" s="53"/>
      <c r="C1" s="53"/>
      <c r="D1" s="53"/>
      <c r="E1" s="53"/>
      <c r="F1" s="53" t="s">
        <v>61</v>
      </c>
      <c r="G1" s="53"/>
      <c r="H1" s="53"/>
      <c r="I1" s="53"/>
      <c r="J1" s="53"/>
    </row>
    <row r="2" spans="1:10" ht="15.75" customHeight="1">
      <c r="A2" s="52" t="s">
        <v>57</v>
      </c>
      <c r="B2" s="52"/>
      <c r="C2" s="52"/>
      <c r="D2" s="52"/>
      <c r="E2" s="52"/>
      <c r="F2" s="52" t="s">
        <v>64</v>
      </c>
      <c r="G2" s="52"/>
      <c r="H2" s="52"/>
      <c r="I2" s="52"/>
      <c r="J2" s="52"/>
    </row>
    <row r="3" spans="1:10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5.75" customHeight="1">
      <c r="A4" s="52"/>
      <c r="B4" s="52"/>
      <c r="C4" s="52"/>
      <c r="D4" s="52"/>
      <c r="E4" s="52"/>
      <c r="F4" s="52" t="s">
        <v>65</v>
      </c>
      <c r="G4" s="52"/>
      <c r="H4" s="52"/>
      <c r="I4" s="52"/>
      <c r="J4" s="52"/>
    </row>
    <row r="5" spans="1:10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5.75" customHeight="1">
      <c r="A6" s="52"/>
      <c r="B6" s="52"/>
      <c r="C6" s="52"/>
      <c r="D6" s="52"/>
      <c r="E6" s="52"/>
      <c r="F6" s="52" t="s">
        <v>66</v>
      </c>
      <c r="G6" s="52"/>
      <c r="H6" s="52"/>
      <c r="I6" s="52"/>
      <c r="J6" s="52"/>
    </row>
    <row r="7" spans="1:10" ht="15.7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5.75" customHeight="1">
      <c r="A8" s="52" t="s">
        <v>58</v>
      </c>
      <c r="B8" s="52"/>
      <c r="C8" s="52"/>
      <c r="D8" s="52"/>
      <c r="E8" s="52"/>
      <c r="F8" s="52" t="s">
        <v>67</v>
      </c>
      <c r="G8" s="52"/>
      <c r="H8" s="52"/>
      <c r="I8" s="52"/>
      <c r="J8" s="52"/>
    </row>
    <row r="9" spans="1:10" ht="15.7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.75" customHeight="1">
      <c r="A10" s="52"/>
      <c r="B10" s="52"/>
      <c r="C10" s="52"/>
      <c r="D10" s="52"/>
      <c r="E10" s="52"/>
      <c r="F10" s="52" t="s">
        <v>68</v>
      </c>
      <c r="G10" s="52"/>
      <c r="H10" s="52"/>
      <c r="I10" s="52"/>
      <c r="J10" s="52"/>
    </row>
    <row r="11" spans="1:10" ht="15.7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.75" customHeight="1">
      <c r="A12" s="52"/>
      <c r="B12" s="52"/>
      <c r="C12" s="52"/>
      <c r="D12" s="52"/>
      <c r="E12" s="52"/>
      <c r="F12" s="52" t="s">
        <v>69</v>
      </c>
      <c r="G12" s="52"/>
      <c r="H12" s="52"/>
      <c r="I12" s="52"/>
      <c r="J12" s="52"/>
    </row>
    <row r="13" spans="1:10" ht="15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.75" customHeight="1">
      <c r="A14" s="52" t="s">
        <v>59</v>
      </c>
      <c r="B14" s="52"/>
      <c r="C14" s="52"/>
      <c r="D14" s="52"/>
      <c r="E14" s="52"/>
      <c r="F14" s="52" t="s">
        <v>70</v>
      </c>
      <c r="G14" s="52"/>
      <c r="H14" s="52"/>
      <c r="I14" s="52"/>
      <c r="J14" s="52"/>
    </row>
    <row r="15" spans="1:10" ht="15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5.75" customHeight="1">
      <c r="A16" s="52"/>
      <c r="B16" s="52"/>
      <c r="C16" s="52"/>
      <c r="D16" s="52"/>
      <c r="E16" s="52"/>
      <c r="F16" s="52" t="s">
        <v>71</v>
      </c>
      <c r="G16" s="52"/>
      <c r="H16" s="52"/>
      <c r="I16" s="52"/>
      <c r="J16" s="52"/>
    </row>
    <row r="17" spans="1:10" ht="15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.75" customHeight="1">
      <c r="A18" s="52"/>
      <c r="B18" s="52"/>
      <c r="C18" s="52"/>
      <c r="D18" s="52"/>
      <c r="E18" s="52"/>
      <c r="F18" s="52" t="s">
        <v>72</v>
      </c>
      <c r="G18" s="52"/>
      <c r="H18" s="52"/>
      <c r="I18" s="52"/>
      <c r="J18" s="52"/>
    </row>
    <row r="19" spans="1:10" ht="15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.75" customHeight="1">
      <c r="A20" s="52" t="s">
        <v>60</v>
      </c>
      <c r="B20" s="52"/>
      <c r="C20" s="52"/>
      <c r="D20" s="52"/>
      <c r="E20" s="52"/>
      <c r="F20" s="52" t="s">
        <v>73</v>
      </c>
      <c r="G20" s="52"/>
      <c r="H20" s="52"/>
      <c r="I20" s="52"/>
      <c r="J20" s="52"/>
    </row>
    <row r="21" spans="1:10" ht="1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.75" customHeight="1">
      <c r="A22" s="52"/>
      <c r="B22" s="52"/>
      <c r="C22" s="52"/>
      <c r="D22" s="52"/>
      <c r="E22" s="52"/>
      <c r="F22" s="52" t="s">
        <v>74</v>
      </c>
      <c r="G22" s="52"/>
      <c r="H22" s="52"/>
      <c r="I22" s="52"/>
      <c r="J22" s="52"/>
    </row>
    <row r="23" spans="1:10" ht="1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.75" customHeight="1">
      <c r="A24" s="52"/>
      <c r="B24" s="52"/>
      <c r="C24" s="52"/>
      <c r="D24" s="52"/>
      <c r="E24" s="52"/>
      <c r="F24" s="52" t="s">
        <v>75</v>
      </c>
      <c r="G24" s="52"/>
      <c r="H24" s="52"/>
      <c r="I24" s="52"/>
      <c r="J24" s="52"/>
    </row>
    <row r="25" spans="1:11" ht="15.75" customHeight="1" thickBo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8" t="s">
        <v>76</v>
      </c>
    </row>
    <row r="26" spans="1:11" ht="15.75" customHeight="1">
      <c r="A26" s="52" t="s">
        <v>62</v>
      </c>
      <c r="B26" s="52"/>
      <c r="C26" s="52"/>
      <c r="D26" s="52"/>
      <c r="E26" s="52"/>
      <c r="F26" s="52"/>
      <c r="G26" s="52"/>
      <c r="H26" s="52"/>
      <c r="I26" s="52"/>
      <c r="J26" s="54"/>
      <c r="K26" s="55"/>
    </row>
    <row r="27" spans="1:11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4"/>
      <c r="K27" s="56"/>
    </row>
    <row r="28" spans="1:11" ht="15.75" customHeight="1" thickBot="1">
      <c r="A28" s="52"/>
      <c r="B28" s="52"/>
      <c r="C28" s="52"/>
      <c r="D28" s="52"/>
      <c r="E28" s="52"/>
      <c r="F28" s="52"/>
      <c r="G28" s="52"/>
      <c r="H28" s="52"/>
      <c r="I28" s="52"/>
      <c r="J28" s="54"/>
      <c r="K28" s="57"/>
    </row>
    <row r="29" spans="1:11" ht="15.75" customHeight="1">
      <c r="A29" s="52" t="s">
        <v>63</v>
      </c>
      <c r="B29" s="52"/>
      <c r="C29" s="52"/>
      <c r="D29" s="52"/>
      <c r="E29" s="52"/>
      <c r="F29" s="52"/>
      <c r="G29" s="52"/>
      <c r="H29" s="52"/>
      <c r="I29" s="52"/>
      <c r="J29" s="54"/>
      <c r="K29" s="55"/>
    </row>
    <row r="30" spans="1:11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4"/>
      <c r="K30" s="56"/>
    </row>
    <row r="31" spans="1:11" ht="15.75" customHeight="1" thickBot="1">
      <c r="A31" s="52"/>
      <c r="B31" s="52"/>
      <c r="C31" s="52"/>
      <c r="D31" s="52"/>
      <c r="E31" s="52"/>
      <c r="F31" s="52"/>
      <c r="G31" s="52"/>
      <c r="H31" s="52"/>
      <c r="I31" s="52"/>
      <c r="J31" s="54"/>
      <c r="K31" s="57"/>
    </row>
  </sheetData>
  <mergeCells count="20">
    <mergeCell ref="A26:J28"/>
    <mergeCell ref="A29:J31"/>
    <mergeCell ref="F20:J21"/>
    <mergeCell ref="F22:J23"/>
    <mergeCell ref="F24:J25"/>
    <mergeCell ref="A1:E1"/>
    <mergeCell ref="F1:J1"/>
    <mergeCell ref="A20:E25"/>
    <mergeCell ref="F2:J3"/>
    <mergeCell ref="F8:J9"/>
    <mergeCell ref="F14:J15"/>
    <mergeCell ref="F4:J5"/>
    <mergeCell ref="F6:J7"/>
    <mergeCell ref="A2:E7"/>
    <mergeCell ref="A8:E13"/>
    <mergeCell ref="A14:E19"/>
    <mergeCell ref="F10:J11"/>
    <mergeCell ref="F12:J13"/>
    <mergeCell ref="F16:J17"/>
    <mergeCell ref="F18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05" zoomScaleNormal="105" workbookViewId="0" topLeftCell="A5">
      <selection activeCell="B29" sqref="B29"/>
    </sheetView>
  </sheetViews>
  <sheetFormatPr defaultColWidth="9.00390625" defaultRowHeight="12.75"/>
  <cols>
    <col min="1" max="1" width="10.25390625" style="24" customWidth="1"/>
    <col min="2" max="2" width="20.625" style="24" customWidth="1"/>
    <col min="3" max="3" width="3.50390625" style="24" customWidth="1"/>
    <col min="4" max="4" width="20.625" style="24" customWidth="1"/>
    <col min="5" max="5" width="3.50390625" style="24" customWidth="1"/>
    <col min="6" max="6" width="20.625" style="24" customWidth="1"/>
    <col min="7" max="7" width="3.375" style="24" customWidth="1"/>
    <col min="8" max="8" width="20.625" style="24" customWidth="1"/>
    <col min="9" max="9" width="9.375" style="24" customWidth="1"/>
    <col min="10" max="12" width="20.625" style="24" customWidth="1"/>
    <col min="13" max="16384" width="9.00390625" style="24" customWidth="1"/>
  </cols>
  <sheetData>
    <row r="1" ht="15" thickBot="1">
      <c r="A1" s="24" t="s">
        <v>38</v>
      </c>
    </row>
    <row r="2" ht="14.25">
      <c r="D2" s="25">
        <v>1</v>
      </c>
    </row>
    <row r="3" ht="14.25">
      <c r="D3" s="26" t="s">
        <v>39</v>
      </c>
    </row>
    <row r="4" spans="1:4" ht="15" thickBot="1">
      <c r="A4" s="27">
        <v>39095</v>
      </c>
      <c r="D4" s="28">
        <v>39095</v>
      </c>
    </row>
    <row r="5" ht="15" thickBot="1"/>
    <row r="6" spans="2:9" ht="14.25">
      <c r="B6" s="29">
        <f>D2</f>
        <v>1</v>
      </c>
      <c r="C6" s="30"/>
      <c r="D6" s="29">
        <f>D2</f>
        <v>1</v>
      </c>
      <c r="E6" s="30"/>
      <c r="F6" s="29">
        <f>D2</f>
        <v>1</v>
      </c>
      <c r="I6" s="31" t="s">
        <v>40</v>
      </c>
    </row>
    <row r="7" spans="2:9" ht="14.25">
      <c r="B7" s="26" t="s">
        <v>41</v>
      </c>
      <c r="D7" s="26" t="s">
        <v>42</v>
      </c>
      <c r="F7" s="26" t="s">
        <v>43</v>
      </c>
      <c r="I7" s="31" t="s">
        <v>44</v>
      </c>
    </row>
    <row r="8" spans="1:9" ht="14.25">
      <c r="A8" s="32">
        <f>D8</f>
        <v>39096</v>
      </c>
      <c r="B8" s="33">
        <f>D4+B9</f>
        <v>39096</v>
      </c>
      <c r="D8" s="33">
        <f>D4+D9</f>
        <v>39096</v>
      </c>
      <c r="F8" s="33">
        <f>D4+F9</f>
        <v>39099</v>
      </c>
      <c r="I8" s="31" t="s">
        <v>45</v>
      </c>
    </row>
    <row r="9" spans="1:9" ht="14.25">
      <c r="A9" s="34"/>
      <c r="B9" s="35">
        <v>1</v>
      </c>
      <c r="C9" s="36"/>
      <c r="D9" s="35">
        <v>1</v>
      </c>
      <c r="E9" s="36"/>
      <c r="F9" s="35">
        <v>4</v>
      </c>
      <c r="I9" s="31" t="s">
        <v>46</v>
      </c>
    </row>
    <row r="10" spans="1:9" ht="15" thickBot="1">
      <c r="A10" s="37">
        <f>F10</f>
        <v>39099</v>
      </c>
      <c r="B10" s="38"/>
      <c r="D10" s="38"/>
      <c r="F10" s="28">
        <f>D4+F9</f>
        <v>39099</v>
      </c>
      <c r="H10" s="39"/>
      <c r="I10" s="40" t="s">
        <v>47</v>
      </c>
    </row>
    <row r="11" ht="15" thickBot="1"/>
    <row r="12" ht="14.25">
      <c r="D12" s="29">
        <f>B6+D6+F6</f>
        <v>3</v>
      </c>
    </row>
    <row r="13" spans="3:4" ht="14.25">
      <c r="C13" s="41"/>
      <c r="D13" s="42" t="s">
        <v>48</v>
      </c>
    </row>
    <row r="14" spans="1:4" ht="14.25">
      <c r="A14" s="34"/>
      <c r="C14" s="41"/>
      <c r="D14" s="33">
        <f>F8+D15</f>
        <v>39100</v>
      </c>
    </row>
    <row r="15" spans="1:4" ht="14.25">
      <c r="A15" s="34"/>
      <c r="C15" s="41"/>
      <c r="D15" s="35">
        <v>1</v>
      </c>
    </row>
    <row r="16" spans="1:4" ht="15" thickBot="1">
      <c r="A16" s="37">
        <f>D16</f>
        <v>39100</v>
      </c>
      <c r="D16" s="28">
        <f>F10+D15</f>
        <v>39100</v>
      </c>
    </row>
    <row r="17" ht="15" thickBot="1"/>
    <row r="18" spans="3:8" ht="14.25">
      <c r="C18" s="41"/>
      <c r="D18" s="29">
        <f>D12+1</f>
        <v>4</v>
      </c>
      <c r="F18" s="29">
        <f>D12+D18</f>
        <v>7</v>
      </c>
      <c r="H18" s="29">
        <f>D12+F6</f>
        <v>4</v>
      </c>
    </row>
    <row r="19" spans="4:8" ht="14.25">
      <c r="D19" s="26" t="s">
        <v>49</v>
      </c>
      <c r="F19" s="26" t="s">
        <v>50</v>
      </c>
      <c r="H19" s="26" t="s">
        <v>51</v>
      </c>
    </row>
    <row r="20" spans="1:8" ht="14.25">
      <c r="A20" s="32">
        <f>D20</f>
        <v>39101</v>
      </c>
      <c r="D20" s="33">
        <f>D14+D21</f>
        <v>39101</v>
      </c>
      <c r="F20" s="33">
        <f>D14+F21</f>
        <v>39103</v>
      </c>
      <c r="H20" s="33">
        <f>D14+H21</f>
        <v>39102</v>
      </c>
    </row>
    <row r="21" spans="1:8" ht="14.25">
      <c r="A21" s="32">
        <f>H20</f>
        <v>39102</v>
      </c>
      <c r="D21" s="35">
        <v>1</v>
      </c>
      <c r="F21" s="35">
        <v>3</v>
      </c>
      <c r="H21" s="35">
        <v>2</v>
      </c>
    </row>
    <row r="22" spans="1:8" ht="15" thickBot="1">
      <c r="A22" s="37">
        <f>F22</f>
        <v>39103</v>
      </c>
      <c r="D22" s="43"/>
      <c r="F22" s="28">
        <f>D16+F21</f>
        <v>39103</v>
      </c>
      <c r="H22" s="38"/>
    </row>
    <row r="23" ht="15" thickBot="1">
      <c r="A23" s="34"/>
    </row>
    <row r="24" spans="1:8" ht="14.25">
      <c r="A24" s="34"/>
      <c r="D24" s="44">
        <f>D18+1</f>
        <v>5</v>
      </c>
      <c r="E24" s="39"/>
      <c r="F24" s="44">
        <f>D18+F18</f>
        <v>11</v>
      </c>
      <c r="H24" s="29">
        <f>F24+H18</f>
        <v>15</v>
      </c>
    </row>
    <row r="25" spans="1:8" ht="14.25">
      <c r="A25" s="34"/>
      <c r="D25" s="45" t="s">
        <v>52</v>
      </c>
      <c r="E25" s="39"/>
      <c r="F25" s="46" t="s">
        <v>53</v>
      </c>
      <c r="H25" s="42" t="s">
        <v>54</v>
      </c>
    </row>
    <row r="26" spans="1:8" ht="14.25">
      <c r="A26" s="32">
        <f>D26</f>
        <v>39104</v>
      </c>
      <c r="D26" s="47">
        <f>D20+D27</f>
        <v>39104</v>
      </c>
      <c r="E26" s="39"/>
      <c r="F26" s="47">
        <f>F20+F27</f>
        <v>39105</v>
      </c>
      <c r="H26" s="33">
        <f>F26+H27</f>
        <v>39106</v>
      </c>
    </row>
    <row r="27" spans="1:8" ht="14.25">
      <c r="A27" s="32">
        <f>F26</f>
        <v>39105</v>
      </c>
      <c r="D27" s="48">
        <v>3</v>
      </c>
      <c r="E27" s="39"/>
      <c r="F27" s="48">
        <v>2</v>
      </c>
      <c r="H27" s="35">
        <v>1</v>
      </c>
    </row>
    <row r="28" spans="1:8" ht="15" thickBot="1">
      <c r="A28" s="37">
        <f>H28</f>
        <v>39106</v>
      </c>
      <c r="D28" s="49"/>
      <c r="E28" s="39"/>
      <c r="F28" s="28">
        <f>F22+F27</f>
        <v>39105</v>
      </c>
      <c r="H28" s="28">
        <f>F28+H27</f>
        <v>39106</v>
      </c>
    </row>
    <row r="29" ht="15" thickBot="1">
      <c r="A29" s="50"/>
    </row>
    <row r="30" spans="1:6" ht="14.25">
      <c r="A30" s="50"/>
      <c r="C30" s="39"/>
      <c r="F30" s="44">
        <f>F24+H24</f>
        <v>26</v>
      </c>
    </row>
    <row r="31" spans="1:6" ht="14.25">
      <c r="A31" s="50"/>
      <c r="C31" s="39"/>
      <c r="F31" s="51" t="s">
        <v>55</v>
      </c>
    </row>
    <row r="32" spans="1:6" ht="14.25">
      <c r="A32" s="50"/>
      <c r="C32" s="39"/>
      <c r="F32" s="47">
        <f>H26+F33</f>
        <v>39108</v>
      </c>
    </row>
    <row r="33" spans="1:6" ht="14.25">
      <c r="A33" s="50"/>
      <c r="C33" s="39"/>
      <c r="F33" s="48">
        <v>2</v>
      </c>
    </row>
    <row r="34" spans="1:6" ht="15" thickBot="1">
      <c r="A34" s="37">
        <f>F34</f>
        <v>39108</v>
      </c>
      <c r="C34" s="39"/>
      <c r="F34" s="28">
        <f>H28+F33</f>
        <v>39108</v>
      </c>
    </row>
    <row r="35" ht="14.25">
      <c r="A35" s="50"/>
    </row>
    <row r="36" ht="14.25">
      <c r="A36" s="50"/>
    </row>
    <row r="37" ht="14.25">
      <c r="A37" s="50"/>
    </row>
    <row r="38" ht="14.25">
      <c r="A38" s="5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N31"/>
  <sheetViews>
    <sheetView showGridLines="0" zoomScale="120" zoomScaleNormal="120" workbookViewId="0" topLeftCell="A28">
      <selection activeCell="B47" sqref="B47"/>
    </sheetView>
  </sheetViews>
  <sheetFormatPr defaultColWidth="9.00390625" defaultRowHeight="12.75"/>
  <cols>
    <col min="1" max="1" width="39.875" style="2" customWidth="1"/>
    <col min="2" max="2" width="13.75390625" style="2" customWidth="1"/>
    <col min="3" max="3" width="11.625" style="2" customWidth="1"/>
    <col min="4" max="4" width="4.375" style="2" hidden="1" customWidth="1"/>
    <col min="5" max="5" width="8.25390625" style="2" customWidth="1"/>
    <col min="6" max="7" width="9.125" style="2" customWidth="1"/>
    <col min="8" max="8" width="10.25390625" style="2" customWidth="1"/>
    <col min="9" max="9" width="5.75390625" style="2" customWidth="1"/>
    <col min="10" max="10" width="6.50390625" style="2" bestFit="1" customWidth="1"/>
    <col min="11" max="11" width="5.125" style="2" bestFit="1" customWidth="1"/>
    <col min="12" max="12" width="5.625" style="2" bestFit="1" customWidth="1"/>
    <col min="13" max="13" width="6.75390625" style="2" customWidth="1"/>
    <col min="14" max="14" width="6.25390625" style="2" bestFit="1" customWidth="1"/>
    <col min="15" max="16384" width="9.00390625" style="2" customWidth="1"/>
  </cols>
  <sheetData>
    <row r="1" spans="1:7" ht="12.75">
      <c r="A1" s="11" t="s">
        <v>33</v>
      </c>
      <c r="C1" s="3">
        <v>39107</v>
      </c>
      <c r="D1" s="3"/>
      <c r="F1" s="14">
        <f>F5/B4</f>
        <v>30136.986301369863</v>
      </c>
      <c r="G1" s="14"/>
    </row>
    <row r="2" spans="1:7" ht="12.75">
      <c r="A2" s="23" t="s">
        <v>37</v>
      </c>
      <c r="C2" s="2" t="s">
        <v>0</v>
      </c>
      <c r="E2" s="6" t="s">
        <v>35</v>
      </c>
      <c r="F2" s="15">
        <f>F5/B5</f>
        <v>40740.74074074074</v>
      </c>
      <c r="G2" s="15"/>
    </row>
    <row r="3" spans="1:12" ht="12.75">
      <c r="A3" s="1"/>
      <c r="B3" s="5" t="s">
        <v>1</v>
      </c>
      <c r="C3" s="5" t="s">
        <v>2</v>
      </c>
      <c r="D3" s="5" t="s">
        <v>3</v>
      </c>
      <c r="E3" s="6" t="s">
        <v>34</v>
      </c>
      <c r="F3" s="6" t="s">
        <v>4</v>
      </c>
      <c r="G3" s="6"/>
      <c r="H3" s="13"/>
      <c r="L3" s="1"/>
    </row>
    <row r="4" spans="1:12" ht="12.75">
      <c r="A4" s="7" t="s">
        <v>10</v>
      </c>
      <c r="B4" s="5">
        <v>36.5</v>
      </c>
      <c r="C4" s="5"/>
      <c r="D4" s="5"/>
      <c r="E4" s="5"/>
      <c r="F4" s="6"/>
      <c r="G4" s="6"/>
      <c r="H4" s="7"/>
      <c r="L4" s="1"/>
    </row>
    <row r="5" spans="1:13" ht="12.75">
      <c r="A5" s="7" t="s">
        <v>5</v>
      </c>
      <c r="B5" s="5">
        <v>27</v>
      </c>
      <c r="C5" s="5"/>
      <c r="D5" s="5"/>
      <c r="E5" s="5"/>
      <c r="F5" s="5">
        <v>1100000</v>
      </c>
      <c r="G5" s="5"/>
      <c r="H5" s="7"/>
      <c r="L5" s="4"/>
      <c r="M5" s="1"/>
    </row>
    <row r="6" spans="1:13" ht="12.75">
      <c r="A6" s="13" t="s">
        <v>11</v>
      </c>
      <c r="B6" s="5">
        <v>1</v>
      </c>
      <c r="C6" s="5">
        <v>50000</v>
      </c>
      <c r="D6" s="5"/>
      <c r="E6" s="5"/>
      <c r="F6" s="5">
        <f aca="true" t="shared" si="0" ref="F6:F24">B6*C6</f>
        <v>50000</v>
      </c>
      <c r="G6" s="5">
        <v>350000</v>
      </c>
      <c r="H6" s="7"/>
      <c r="L6" s="4"/>
      <c r="M6" s="1"/>
    </row>
    <row r="7" spans="1:13" ht="12.75">
      <c r="A7" s="8" t="s">
        <v>12</v>
      </c>
      <c r="B7" s="5">
        <v>0</v>
      </c>
      <c r="C7" s="5">
        <v>15000</v>
      </c>
      <c r="D7" s="5"/>
      <c r="E7" s="5"/>
      <c r="F7" s="5">
        <f t="shared" si="0"/>
        <v>0</v>
      </c>
      <c r="G7" s="5">
        <v>45000</v>
      </c>
      <c r="H7" s="13"/>
      <c r="L7" s="4"/>
      <c r="M7" s="1"/>
    </row>
    <row r="8" spans="1:12" s="20" customFormat="1" ht="12.75">
      <c r="A8" s="17" t="s">
        <v>13</v>
      </c>
      <c r="B8" s="18">
        <v>1</v>
      </c>
      <c r="C8" s="18">
        <v>25000</v>
      </c>
      <c r="D8" s="18"/>
      <c r="E8" s="18"/>
      <c r="F8" s="18">
        <f t="shared" si="0"/>
        <v>25000</v>
      </c>
      <c r="G8" s="18">
        <v>20000</v>
      </c>
      <c r="H8" s="19"/>
      <c r="L8" s="21"/>
    </row>
    <row r="9" spans="1:12" s="20" customFormat="1" ht="12.75">
      <c r="A9" s="17" t="s">
        <v>31</v>
      </c>
      <c r="B9" s="18">
        <v>20</v>
      </c>
      <c r="C9" s="18">
        <v>5000</v>
      </c>
      <c r="D9" s="18"/>
      <c r="E9" s="18"/>
      <c r="F9" s="18">
        <f t="shared" si="0"/>
        <v>100000</v>
      </c>
      <c r="G9" s="18"/>
      <c r="H9" s="19"/>
      <c r="L9" s="21"/>
    </row>
    <row r="10" spans="1:12" s="20" customFormat="1" ht="12.75">
      <c r="A10" s="17" t="s">
        <v>14</v>
      </c>
      <c r="B10" s="18">
        <v>0</v>
      </c>
      <c r="C10" s="18">
        <v>300000</v>
      </c>
      <c r="D10" s="18"/>
      <c r="E10" s="18"/>
      <c r="F10" s="18">
        <f t="shared" si="0"/>
        <v>0</v>
      </c>
      <c r="G10" s="18"/>
      <c r="H10" s="19"/>
      <c r="L10" s="21"/>
    </row>
    <row r="11" spans="1:12" s="20" customFormat="1" ht="12.75">
      <c r="A11" s="17" t="s">
        <v>15</v>
      </c>
      <c r="B11" s="18">
        <v>0</v>
      </c>
      <c r="C11" s="18">
        <v>120000</v>
      </c>
      <c r="D11" s="18"/>
      <c r="E11" s="18"/>
      <c r="F11" s="18">
        <f t="shared" si="0"/>
        <v>0</v>
      </c>
      <c r="G11" s="18">
        <v>110000</v>
      </c>
      <c r="H11" s="19"/>
      <c r="L11" s="21"/>
    </row>
    <row r="12" spans="1:12" s="20" customFormat="1" ht="12.75">
      <c r="A12" s="17" t="s">
        <v>16</v>
      </c>
      <c r="B12" s="18">
        <v>2000</v>
      </c>
      <c r="C12" s="18">
        <v>25</v>
      </c>
      <c r="D12" s="18"/>
      <c r="E12" s="18"/>
      <c r="F12" s="18">
        <f t="shared" si="0"/>
        <v>50000</v>
      </c>
      <c r="G12" s="18">
        <v>280000</v>
      </c>
      <c r="H12" s="19"/>
      <c r="L12" s="21"/>
    </row>
    <row r="13" spans="1:10" ht="12.75">
      <c r="A13" s="1" t="s">
        <v>17</v>
      </c>
      <c r="B13" s="5">
        <v>0</v>
      </c>
      <c r="C13" s="5">
        <v>20000</v>
      </c>
      <c r="D13" s="5">
        <v>5</v>
      </c>
      <c r="E13" s="5"/>
      <c r="F13" s="9">
        <f t="shared" si="0"/>
        <v>0</v>
      </c>
      <c r="G13" s="18">
        <v>60000</v>
      </c>
      <c r="H13" s="13"/>
      <c r="I13" s="10"/>
      <c r="J13" s="11"/>
    </row>
    <row r="14" spans="1:10" ht="12.75">
      <c r="A14" s="1" t="s">
        <v>18</v>
      </c>
      <c r="B14" s="5">
        <v>0</v>
      </c>
      <c r="C14" s="5">
        <v>60</v>
      </c>
      <c r="D14" s="5"/>
      <c r="E14" s="5"/>
      <c r="F14" s="9">
        <f t="shared" si="0"/>
        <v>0</v>
      </c>
      <c r="G14" s="9">
        <v>90000</v>
      </c>
      <c r="H14" s="13"/>
      <c r="I14" s="10"/>
      <c r="J14" s="11"/>
    </row>
    <row r="15" spans="1:10" ht="12.75">
      <c r="A15" s="1" t="s">
        <v>19</v>
      </c>
      <c r="B15" s="5">
        <v>500</v>
      </c>
      <c r="C15" s="5">
        <v>400</v>
      </c>
      <c r="D15" s="5">
        <v>1</v>
      </c>
      <c r="E15" s="5"/>
      <c r="F15" s="9">
        <f t="shared" si="0"/>
        <v>200000</v>
      </c>
      <c r="G15" s="9">
        <v>625000</v>
      </c>
      <c r="H15" s="7"/>
      <c r="I15" s="10"/>
      <c r="J15" s="10"/>
    </row>
    <row r="16" spans="1:10" ht="12.75">
      <c r="A16" s="1" t="s">
        <v>20</v>
      </c>
      <c r="B16" s="5">
        <v>0</v>
      </c>
      <c r="C16" s="5">
        <v>500</v>
      </c>
      <c r="D16" s="5"/>
      <c r="E16" s="5"/>
      <c r="F16" s="9">
        <f t="shared" si="0"/>
        <v>0</v>
      </c>
      <c r="G16" s="9"/>
      <c r="H16" s="7"/>
      <c r="I16" s="10"/>
      <c r="J16" s="10"/>
    </row>
    <row r="17" spans="1:13" ht="12.75">
      <c r="A17" s="1" t="s">
        <v>21</v>
      </c>
      <c r="B17" s="5">
        <f>B14</f>
        <v>0</v>
      </c>
      <c r="C17" s="5">
        <v>15</v>
      </c>
      <c r="D17" s="5"/>
      <c r="E17" s="5"/>
      <c r="F17" s="5">
        <f t="shared" si="0"/>
        <v>0</v>
      </c>
      <c r="G17" s="5">
        <v>22500</v>
      </c>
      <c r="H17" s="7"/>
      <c r="J17" s="11"/>
      <c r="K17" s="10"/>
      <c r="M17" s="10"/>
    </row>
    <row r="18" spans="1:9" ht="12.75">
      <c r="A18" s="1" t="s">
        <v>22</v>
      </c>
      <c r="B18" s="5">
        <f>B15+B16</f>
        <v>500</v>
      </c>
      <c r="C18" s="5">
        <v>25</v>
      </c>
      <c r="D18" s="5"/>
      <c r="E18" s="5"/>
      <c r="F18" s="5">
        <f t="shared" si="0"/>
        <v>12500</v>
      </c>
      <c r="G18" s="5">
        <v>57500</v>
      </c>
      <c r="H18" s="7"/>
      <c r="I18" s="10"/>
    </row>
    <row r="19" spans="1:8" ht="12.75">
      <c r="A19" s="1" t="s">
        <v>23</v>
      </c>
      <c r="B19" s="5">
        <v>1</v>
      </c>
      <c r="C19" s="5">
        <v>60000</v>
      </c>
      <c r="D19" s="5">
        <v>0</v>
      </c>
      <c r="E19" s="5"/>
      <c r="F19" s="5">
        <f t="shared" si="0"/>
        <v>60000</v>
      </c>
      <c r="G19" s="5">
        <v>140000</v>
      </c>
      <c r="H19" s="7"/>
    </row>
    <row r="20" spans="1:8" ht="12.75">
      <c r="A20" s="1" t="s">
        <v>24</v>
      </c>
      <c r="B20" s="5">
        <v>0</v>
      </c>
      <c r="C20" s="5">
        <v>250</v>
      </c>
      <c r="D20" s="5"/>
      <c r="E20" s="5"/>
      <c r="F20" s="5">
        <f t="shared" si="0"/>
        <v>0</v>
      </c>
      <c r="G20" s="5">
        <v>10000</v>
      </c>
      <c r="H20" s="7"/>
    </row>
    <row r="21" spans="1:8" ht="12.75">
      <c r="A21" s="1" t="s">
        <v>25</v>
      </c>
      <c r="B21" s="5">
        <v>0</v>
      </c>
      <c r="C21" s="5">
        <v>50000</v>
      </c>
      <c r="D21" s="5"/>
      <c r="E21" s="5"/>
      <c r="F21" s="5">
        <f t="shared" si="0"/>
        <v>0</v>
      </c>
      <c r="G21" s="5">
        <v>100000</v>
      </c>
      <c r="H21" s="7"/>
    </row>
    <row r="22" spans="1:14" ht="12.75">
      <c r="A22" s="2" t="s">
        <v>6</v>
      </c>
      <c r="B22" s="5">
        <v>1</v>
      </c>
      <c r="C22" s="5">
        <v>70000</v>
      </c>
      <c r="D22" s="5">
        <v>5</v>
      </c>
      <c r="E22" s="5"/>
      <c r="F22" s="5">
        <f t="shared" si="0"/>
        <v>70000</v>
      </c>
      <c r="G22" s="5">
        <v>60000</v>
      </c>
      <c r="H22" s="7"/>
      <c r="I22" s="10"/>
      <c r="N22" s="10"/>
    </row>
    <row r="23" spans="1:12" ht="13.5">
      <c r="A23" s="1" t="s">
        <v>26</v>
      </c>
      <c r="B23" s="5">
        <v>1</v>
      </c>
      <c r="C23" s="5">
        <v>90000</v>
      </c>
      <c r="D23" s="5">
        <v>5</v>
      </c>
      <c r="E23" s="5"/>
      <c r="F23" s="5">
        <f t="shared" si="0"/>
        <v>90000</v>
      </c>
      <c r="G23" s="5">
        <v>280000</v>
      </c>
      <c r="H23" s="7"/>
      <c r="J23" s="1"/>
      <c r="L23"/>
    </row>
    <row r="24" spans="1:12" ht="13.5">
      <c r="A24" s="1" t="s">
        <v>27</v>
      </c>
      <c r="B24" s="5">
        <v>5</v>
      </c>
      <c r="C24" s="5">
        <v>7000</v>
      </c>
      <c r="D24" s="5"/>
      <c r="E24" s="5"/>
      <c r="F24" s="5">
        <f t="shared" si="0"/>
        <v>35000</v>
      </c>
      <c r="G24" s="5"/>
      <c r="H24" s="7"/>
      <c r="J24" s="1"/>
      <c r="L24"/>
    </row>
    <row r="25" spans="1:10" ht="12.75">
      <c r="A25" s="1" t="s">
        <v>28</v>
      </c>
      <c r="B25" s="5"/>
      <c r="C25" s="6" t="s">
        <v>36</v>
      </c>
      <c r="D25" s="5"/>
      <c r="E25" s="5">
        <f>SUM(E7:E24)</f>
        <v>0</v>
      </c>
      <c r="F25" s="5">
        <f>SUM(F6:F24)</f>
        <v>692500</v>
      </c>
      <c r="G25" s="5">
        <f>SUM(G7:G23)</f>
        <v>1900000</v>
      </c>
      <c r="H25" s="22"/>
      <c r="J25" s="4"/>
    </row>
    <row r="26" spans="1:7" ht="12.75">
      <c r="A26" s="1" t="s">
        <v>7</v>
      </c>
      <c r="B26" s="16">
        <v>0.26</v>
      </c>
      <c r="C26" s="5"/>
      <c r="D26" s="5"/>
      <c r="E26" s="5"/>
      <c r="F26" s="5">
        <f>F25*$B26</f>
        <v>180050</v>
      </c>
      <c r="G26" s="5">
        <f>G25*$B26</f>
        <v>494000</v>
      </c>
    </row>
    <row r="27" spans="1:7" ht="12.75">
      <c r="A27" s="1" t="s">
        <v>8</v>
      </c>
      <c r="B27" s="5"/>
      <c r="C27" s="5"/>
      <c r="D27" s="5"/>
      <c r="E27" s="5"/>
      <c r="F27" s="5">
        <f>SUM(F25:F26)</f>
        <v>872550</v>
      </c>
      <c r="G27" s="5"/>
    </row>
    <row r="28" spans="1:7" ht="12.75">
      <c r="A28" s="1" t="s">
        <v>29</v>
      </c>
      <c r="B28" s="5"/>
      <c r="C28" s="5"/>
      <c r="D28" s="5"/>
      <c r="E28" s="5"/>
      <c r="F28" s="5">
        <v>97450</v>
      </c>
      <c r="G28" s="5"/>
    </row>
    <row r="29" spans="1:7" ht="12.75">
      <c r="A29" s="1" t="s">
        <v>30</v>
      </c>
      <c r="B29" s="5">
        <v>1</v>
      </c>
      <c r="C29" s="5">
        <v>12000</v>
      </c>
      <c r="D29" s="5">
        <v>1</v>
      </c>
      <c r="E29" s="5">
        <v>1</v>
      </c>
      <c r="F29" s="5">
        <v>10000</v>
      </c>
      <c r="G29" s="5"/>
    </row>
    <row r="30" spans="1:7" ht="12.75">
      <c r="A30" s="2" t="s">
        <v>9</v>
      </c>
      <c r="D30" s="5">
        <f>SUM(D13:D29)</f>
        <v>17</v>
      </c>
      <c r="E30" s="5"/>
      <c r="F30" s="5">
        <f>SUM(F27:F29)</f>
        <v>980000</v>
      </c>
      <c r="G30" s="5"/>
    </row>
    <row r="31" spans="1:7" ht="12.75">
      <c r="A31" s="1" t="s">
        <v>32</v>
      </c>
      <c r="B31" s="1"/>
      <c r="C31" s="6"/>
      <c r="E31" s="5"/>
      <c r="F31" s="12">
        <f>F5-F30</f>
        <v>120000</v>
      </c>
      <c r="G31" s="12"/>
    </row>
  </sheetData>
  <printOptions/>
  <pageMargins left="0.6" right="0.68" top="0.73" bottom="0.78" header="0.5" footer="0.5"/>
  <pageSetup horizontalDpi="300" verticalDpi="300" orientation="landscape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С</cp:lastModifiedBy>
  <cp:lastPrinted>2007-02-11T21:07:16Z</cp:lastPrinted>
  <dcterms:created xsi:type="dcterms:W3CDTF">2006-08-05T08:04:26Z</dcterms:created>
  <dcterms:modified xsi:type="dcterms:W3CDTF">2007-02-11T21:08:45Z</dcterms:modified>
  <cp:category/>
  <cp:version/>
  <cp:contentType/>
  <cp:contentStatus/>
</cp:coreProperties>
</file>